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285" yWindow="1005" windowWidth="19440" windowHeight="14595" tabRatio="796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29" i="1"/>
  <c r="C43" i="1"/>
  <c r="I40" i="1"/>
  <c r="I39" i="1"/>
  <c r="C40" i="1"/>
  <c r="I38" i="1"/>
  <c r="I37" i="1"/>
  <c r="I36" i="1"/>
  <c r="C30" i="1"/>
  <c r="C32" i="1" s="1"/>
  <c r="C34" i="1" s="1"/>
  <c r="G68" i="2"/>
  <c r="G69" i="2" s="1"/>
  <c r="G70" i="2" s="1"/>
  <c r="G72" i="2" s="1"/>
  <c r="G73" i="2" s="1"/>
  <c r="G74" i="2" s="1"/>
  <c r="F68" i="2"/>
  <c r="F69" i="2" s="1"/>
  <c r="F70" i="2" s="1"/>
  <c r="F72" i="2" s="1"/>
  <c r="F73" i="2" s="1"/>
  <c r="F74" i="2" s="1"/>
  <c r="E68" i="2"/>
  <c r="E69" i="2" s="1"/>
  <c r="E70" i="2" s="1"/>
  <c r="E72" i="2" s="1"/>
  <c r="E73" i="2" s="1"/>
  <c r="E74" i="2" s="1"/>
  <c r="D68" i="2"/>
  <c r="D69" i="2" s="1"/>
  <c r="G60" i="2"/>
  <c r="F60" i="2"/>
  <c r="E60" i="2"/>
  <c r="D60" i="2"/>
  <c r="H60" i="2" s="1"/>
  <c r="H59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2" i="2"/>
  <c r="C42" i="1" l="1"/>
  <c r="C44" i="1" s="1"/>
  <c r="C46" i="1" s="1"/>
  <c r="C41" i="1"/>
  <c r="C31" i="1"/>
  <c r="H39" i="2"/>
  <c r="H23" i="2"/>
  <c r="H42" i="2"/>
  <c r="H69" i="2"/>
  <c r="D70" i="2"/>
  <c r="H68" i="2"/>
  <c r="H70" i="2" l="1"/>
  <c r="D72" i="2"/>
  <c r="D73" i="2" l="1"/>
  <c r="H72" i="2"/>
  <c r="D74" i="2" l="1"/>
  <c r="H73" i="2"/>
  <c r="H74" i="2" l="1"/>
</calcChain>
</file>

<file path=xl/sharedStrings.xml><?xml version="1.0" encoding="utf-8"?>
<sst xmlns="http://schemas.openxmlformats.org/spreadsheetml/2006/main" count="343" uniqueCount="156">
  <si>
    <t>СВОДКА ЗАТРАТ</t>
  </si>
  <si>
    <t>P_0970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</si>
  <si>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</si>
  <si>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</si>
  <si>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</si>
  <si>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</si>
  <si>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</si>
  <si>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</si>
  <si>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</si>
  <si>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</si>
  <si>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</si>
  <si>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</si>
  <si>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</si>
  <si>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</si>
  <si>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</si>
  <si>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</si>
  <si>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</si>
  <si>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</si>
  <si>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</si>
  <si>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</si>
  <si>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</si>
  <si>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</si>
  <si>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</si>
  <si>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</si>
  <si>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</si>
  <si>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</si>
  <si>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</si>
  <si>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</si>
  <si>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</si>
  <si>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</si>
  <si>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</si>
  <si>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</si>
  <si>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</si>
  <si>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</si>
  <si>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</si>
  <si>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</si>
  <si>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</si>
  <si>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</si>
  <si>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</si>
  <si>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</si>
  <si>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</si>
  <si>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</si>
  <si>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</si>
  <si>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</si>
  <si>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</si>
  <si>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</si>
  <si>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</si>
  <si>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</si>
  <si>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</si>
  <si>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</si>
  <si>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</si>
  <si>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</si>
  <si>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</si>
  <si>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</si>
  <si>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</si>
  <si>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</si>
  <si>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</si>
  <si>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</si>
  <si>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</si>
  <si>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</si>
  <si>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</si>
  <si>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</si>
  <si>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</si>
  <si>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</si>
  <si>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</si>
  <si>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</si>
  <si>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</si>
  <si>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</si>
  <si>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</si>
  <si>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</si>
  <si>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</si>
  <si>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</si>
  <si>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</si>
  <si>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</si>
  <si>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</si>
  <si>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</si>
  <si>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</si>
  <si>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</si>
  <si>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</si>
  <si>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</si>
  <si>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</si>
  <si>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</si>
  <si>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</si>
  <si>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</si>
  <si>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</si>
  <si>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</si>
  <si>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</si>
  <si>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</si>
  <si>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</si>
  <si>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</si>
  <si>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</si>
  <si>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</si>
  <si>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</si>
  <si>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</si>
  <si>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</si>
  <si>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</si>
  <si>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</si>
  <si>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</si>
  <si>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</si>
  <si>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</si>
  <si>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</si>
  <si>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</si>
  <si>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</si>
  <si>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</si>
  <si>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</si>
  <si>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</si>
  <si>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</si>
  <si>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</si>
  <si>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</si>
  <si>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</si>
  <si>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</si>
  <si>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</si>
  <si>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</si>
  <si>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</si>
  <si>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27-09-01</t>
  </si>
  <si>
    <t>ОСР 518-09-01</t>
  </si>
  <si>
    <t>"Реконструкция КЛ-0,4 кВ от КТП Сок 306/250кВА" Красноярский район Самарская область</t>
  </si>
  <si>
    <t>ГНБ трубой 110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</si>
  <si>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</si>
  <si>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</si>
  <si>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</si>
  <si>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</si>
  <si>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</si>
  <si>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</si>
  <si>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</si>
  <si>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</si>
  <si>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</si>
  <si>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</si>
  <si>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</si>
  <si>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</si>
  <si>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</si>
  <si>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</si>
  <si>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</si>
  <si>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</si>
  <si>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</si>
  <si>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</si>
  <si>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</si>
  <si>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</si>
  <si>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</si>
  <si>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</si>
  <si>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</si>
  <si>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</si>
  <si>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</si>
  <si>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</si>
  <si>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</si>
  <si>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</si>
  <si>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</si>
  <si>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</si>
  <si>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</si>
  <si>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</si>
  <si>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</si>
  <si>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</si>
  <si>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</si>
  <si>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коэффициент</t>
  </si>
  <si>
    <t>Итого с учётом понижающего коэффициента</t>
  </si>
  <si>
    <t>Реконструкция КЛ-0,4кВ от ТП-1403 (ТП-3161403) до ЭЩК (двухцепная протяженностью 0,25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</si>
</sst>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43" fontId="15" fillId="0" borderId="1" xfId="3" applyNumberFormat="1" applyFont="1" applyBorder="1" applyAlignment="1">
      <alignment vertical="center" wrapText="1"/>
    </xf>
    <xf numFmtId="43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43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/>
    <cellStyle name="Обычный" xfId="0" builtinId="0"/>
    <cellStyle name="Обычный 2" xfId="4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9" zoomScale="90" zoomScaleNormal="90" workbookViewId="0">
      <selection activeCell="B28" sqref="B28"/>
    </sheetView>
  </sheetViews>
  <sheetFormatPr defaultColWidth="8.7109375" defaultRowHeight="15" x14ac:dyDescent="0.25"/>
  <cols>
    <col min="1" max="1" width="10.7109375" customWidth="1"/>
    <col min="2" max="2" width="101.42578125" customWidth="1"/>
    <col min="3" max="3" width="35" customWidth="1"/>
    <col min="4" max="4" width="18.28515625" customWidth="1"/>
    <col min="7" max="9" width="16.140625" customWidth="1"/>
  </cols>
  <sheetData>
    <row r="1" spans="1:3" ht="16.149999999999999" customHeight="1" x14ac:dyDescent="0.25">
      <c r="A1" s="4"/>
      <c r="B1" s="4"/>
      <c r="C1" s="4"/>
    </row>
    <row r="2" spans="1:3" ht="16.149999999999999" customHeight="1" x14ac:dyDescent="0.25">
      <c r="A2" s="1"/>
      <c r="B2" s="1"/>
      <c r="C2" s="1"/>
    </row>
    <row r="3" spans="1:3" ht="16.149999999999999" customHeight="1" x14ac:dyDescent="0.25">
      <c r="A3" s="2"/>
      <c r="B3" s="2"/>
      <c r="C3" s="2"/>
    </row>
    <row r="4" spans="1:3" ht="16.149999999999999" customHeight="1" x14ac:dyDescent="0.25">
      <c r="A4" s="1"/>
      <c r="B4" s="1"/>
      <c r="C4" s="1"/>
    </row>
    <row r="5" spans="1:3" ht="16.149999999999999" customHeight="1" x14ac:dyDescent="0.25">
      <c r="A5" s="1"/>
      <c r="B5" s="1"/>
      <c r="C5" s="1"/>
    </row>
    <row r="6" spans="1:3" ht="16.149999999999999" customHeight="1" x14ac:dyDescent="0.25">
      <c r="A6" s="1"/>
      <c r="B6" s="1"/>
      <c r="C6" s="34"/>
    </row>
    <row r="7" spans="1:3" ht="16.149999999999999" customHeight="1" x14ac:dyDescent="0.25">
      <c r="A7" s="1"/>
      <c r="B7" s="1"/>
      <c r="C7" s="1"/>
    </row>
    <row r="8" spans="1:3" ht="16.149999999999999" customHeight="1" x14ac:dyDescent="0.25">
      <c r="A8" s="2"/>
      <c r="B8" s="2"/>
      <c r="C8" s="2"/>
    </row>
    <row r="9" spans="1:3" ht="16.149999999999999" customHeight="1" x14ac:dyDescent="0.25">
      <c r="A9" s="1"/>
      <c r="B9" s="1"/>
      <c r="C9" s="1"/>
    </row>
    <row r="10" spans="1:3" ht="16.149999999999999" customHeight="1" x14ac:dyDescent="0.25">
      <c r="A10" s="1"/>
      <c r="B10" s="1"/>
      <c r="C10" s="1"/>
    </row>
    <row r="11" spans="1:3" ht="16.149999999999999" customHeight="1" x14ac:dyDescent="0.25">
      <c r="A11" s="1"/>
      <c r="B11" s="1"/>
      <c r="C11" s="1"/>
    </row>
    <row r="12" spans="1:3" ht="16.149999999999999" customHeight="1" x14ac:dyDescent="0.25">
      <c r="A12" s="86" t="s">
        <v>0</v>
      </c>
      <c r="B12" s="86"/>
      <c r="C12" s="86"/>
    </row>
    <row r="13" spans="1:3" ht="16.149999999999999" customHeight="1" x14ac:dyDescent="0.25">
      <c r="A13" s="1"/>
      <c r="B13" s="1"/>
      <c r="C13" s="1"/>
    </row>
    <row r="14" spans="1:3" ht="16.149999999999999" customHeight="1" x14ac:dyDescent="0.25">
      <c r="A14" s="1"/>
      <c r="B14" s="1"/>
      <c r="C14" s="1"/>
    </row>
    <row r="15" spans="1:3" ht="16.149999999999999" customHeight="1" x14ac:dyDescent="0.25">
      <c r="A15" s="1"/>
      <c r="B15" s="1"/>
      <c r="C15" s="1"/>
    </row>
    <row r="16" spans="1:3" ht="19.899999999999999" customHeight="1" x14ac:dyDescent="0.25">
      <c r="A16" s="89" t="s">
        <v>1</v>
      </c>
      <c r="B16" s="89"/>
      <c r="C16" s="89"/>
    </row>
    <row r="17" spans="1:9" ht="16.149999999999999" customHeight="1" x14ac:dyDescent="0.25">
      <c r="A17" s="88" t="s">
        <v>2</v>
      </c>
      <c r="B17" s="88"/>
      <c r="C17" s="88"/>
    </row>
    <row r="18" spans="1:9" ht="16.149999999999999" customHeight="1" x14ac:dyDescent="0.25">
      <c r="A18" s="1"/>
      <c r="B18" s="1"/>
      <c r="C18" s="1"/>
    </row>
    <row r="19" spans="1:9" ht="72" customHeight="1" x14ac:dyDescent="0.25">
      <c r="A19" s="87" t="s">
        <v>155</v>
      </c>
      <c r="B19" s="87"/>
      <c r="C19" s="87"/>
    </row>
    <row r="20" spans="1:9" ht="16.149999999999999" customHeight="1" x14ac:dyDescent="0.25">
      <c r="A20" s="88" t="s">
        <v>3</v>
      </c>
      <c r="B20" s="88"/>
      <c r="C20" s="88"/>
    </row>
    <row r="21" spans="1:9" ht="16.149999999999999" customHeight="1" x14ac:dyDescent="0.25">
      <c r="A21" s="1"/>
      <c r="B21" s="1"/>
      <c r="C21" s="1"/>
    </row>
    <row r="22" spans="1:9" ht="16.149999999999999" customHeight="1" x14ac:dyDescent="0.25">
      <c r="A22" s="1"/>
      <c r="B22" s="1"/>
      <c r="C22" s="1"/>
    </row>
    <row r="23" spans="1:9" ht="51" customHeight="1" x14ac:dyDescent="0.25">
      <c r="A23" s="50" t="s">
        <v>4</v>
      </c>
      <c r="B23" s="50" t="s">
        <v>5</v>
      </c>
      <c r="C23" s="50" t="s">
        <v>138</v>
      </c>
      <c r="D23" s="51"/>
      <c r="E23" s="51"/>
      <c r="F23" s="51"/>
      <c r="G23" s="52"/>
      <c r="H23" s="52"/>
      <c r="I23" s="52"/>
    </row>
    <row r="24" spans="1:9" ht="16.149999999999999" customHeight="1" x14ac:dyDescent="0.25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899999999999999" customHeight="1" x14ac:dyDescent="0.25">
      <c r="A25" s="83" t="s">
        <v>139</v>
      </c>
      <c r="B25" s="84"/>
      <c r="C25" s="85"/>
      <c r="D25" s="51"/>
      <c r="E25" s="51"/>
      <c r="F25" s="51"/>
      <c r="G25" s="52"/>
      <c r="H25" s="52"/>
      <c r="I25" s="52"/>
    </row>
    <row r="26" spans="1:9" ht="16.899999999999999" customHeight="1" x14ac:dyDescent="0.25">
      <c r="A26" s="50">
        <v>1</v>
      </c>
      <c r="B26" s="53" t="s">
        <v>140</v>
      </c>
      <c r="C26" s="54"/>
      <c r="D26" s="51"/>
      <c r="E26" s="51"/>
      <c r="F26" s="51"/>
      <c r="G26" s="52"/>
      <c r="H26" s="52" t="s">
        <v>141</v>
      </c>
      <c r="I26" s="52"/>
    </row>
    <row r="27" spans="1:9" ht="16.899999999999999" customHeight="1" x14ac:dyDescent="0.25">
      <c r="A27" s="55" t="s">
        <v>6</v>
      </c>
      <c r="B27" s="53" t="s">
        <v>142</v>
      </c>
      <c r="C27" s="56">
        <v>0</v>
      </c>
      <c r="D27" s="57"/>
      <c r="E27" s="57"/>
      <c r="F27" s="57"/>
      <c r="G27" s="58" t="s">
        <v>143</v>
      </c>
      <c r="H27" s="58" t="s">
        <v>144</v>
      </c>
      <c r="I27" s="58" t="s">
        <v>145</v>
      </c>
    </row>
    <row r="28" spans="1:9" ht="16.899999999999999" customHeight="1" x14ac:dyDescent="0.25">
      <c r="A28" s="55" t="s">
        <v>7</v>
      </c>
      <c r="B28" s="53" t="s">
        <v>146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899999999999999" customHeight="1" x14ac:dyDescent="0.25">
      <c r="A29" s="55" t="s">
        <v>8</v>
      </c>
      <c r="B29" s="53" t="s">
        <v>147</v>
      </c>
      <c r="C29" s="62">
        <f>ССР!H65*1.2</f>
        <v>798.15860445461999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899999999999999" customHeight="1" x14ac:dyDescent="0.25">
      <c r="A30" s="50">
        <v>2</v>
      </c>
      <c r="B30" s="53" t="s">
        <v>9</v>
      </c>
      <c r="C30" s="62">
        <f>C27+C28+C29</f>
        <v>798.15860445461999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899999999999999" customHeight="1" x14ac:dyDescent="0.25">
      <c r="A31" s="55" t="s">
        <v>10</v>
      </c>
      <c r="B31" s="53" t="s">
        <v>148</v>
      </c>
      <c r="C31" s="62">
        <f>C30-ROUND(C30/1.2,5)</f>
        <v>133.02643445462002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75" x14ac:dyDescent="0.25">
      <c r="A32" s="50">
        <v>3</v>
      </c>
      <c r="B32" s="53" t="s">
        <v>149</v>
      </c>
      <c r="C32" s="67">
        <f>C30*I39</f>
        <v>966.78906571908055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75" x14ac:dyDescent="0.25">
      <c r="A33" s="50"/>
      <c r="B33" s="53" t="s">
        <v>153</v>
      </c>
      <c r="C33" s="62">
        <v>0.71</v>
      </c>
      <c r="D33" s="57"/>
      <c r="E33" s="68"/>
      <c r="F33" s="69"/>
      <c r="G33" s="70"/>
      <c r="H33" s="60"/>
      <c r="I33" s="66"/>
    </row>
    <row r="34" spans="1:9" ht="15.75" x14ac:dyDescent="0.25">
      <c r="A34" s="50"/>
      <c r="B34" s="53" t="s">
        <v>154</v>
      </c>
      <c r="C34" s="67">
        <f>C32*C33</f>
        <v>686.42023666054718</v>
      </c>
      <c r="D34" s="57"/>
      <c r="E34" s="68"/>
      <c r="F34" s="69"/>
      <c r="G34" s="70"/>
      <c r="H34" s="60"/>
      <c r="I34" s="66"/>
    </row>
    <row r="35" spans="1:9" ht="15.75" x14ac:dyDescent="0.25">
      <c r="A35" s="83" t="s">
        <v>150</v>
      </c>
      <c r="B35" s="84"/>
      <c r="C35" s="85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75" x14ac:dyDescent="0.25">
      <c r="A36" s="50">
        <v>1</v>
      </c>
      <c r="B36" s="53" t="s">
        <v>140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75" x14ac:dyDescent="0.25">
      <c r="A37" s="55" t="s">
        <v>6</v>
      </c>
      <c r="B37" s="53" t="s">
        <v>142</v>
      </c>
      <c r="C37" s="76">
        <f>ССР!D74+ССР!E74</f>
        <v>11642.542574832209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75" x14ac:dyDescent="0.25">
      <c r="A38" s="55" t="s">
        <v>7</v>
      </c>
      <c r="B38" s="53" t="s">
        <v>146</v>
      </c>
      <c r="C38" s="76">
        <f>ССР!F74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75" x14ac:dyDescent="0.25">
      <c r="A39" s="55" t="s">
        <v>8</v>
      </c>
      <c r="B39" s="53" t="s">
        <v>147</v>
      </c>
      <c r="C39" s="76">
        <f>ССР!G74-C29</f>
        <v>284.43897155550053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75" x14ac:dyDescent="0.25">
      <c r="A40" s="50">
        <v>2</v>
      </c>
      <c r="B40" s="53" t="s">
        <v>9</v>
      </c>
      <c r="C40" s="76">
        <f>C37+C38+C39</f>
        <v>11926.981546387709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75" x14ac:dyDescent="0.25">
      <c r="A41" s="55" t="s">
        <v>10</v>
      </c>
      <c r="B41" s="53" t="s">
        <v>148</v>
      </c>
      <c r="C41" s="62">
        <f>C40-ROUND(C40/1.2,5)</f>
        <v>1987.8302563877096</v>
      </c>
      <c r="D41" s="57"/>
      <c r="E41" s="73"/>
      <c r="F41" s="57"/>
      <c r="G41" s="51"/>
      <c r="H41" s="51"/>
      <c r="I41" s="51"/>
    </row>
    <row r="42" spans="1:9" ht="15.75" x14ac:dyDescent="0.25">
      <c r="A42" s="50">
        <v>3</v>
      </c>
      <c r="B42" s="53" t="s">
        <v>149</v>
      </c>
      <c r="C42" s="77">
        <f>C40*I40</f>
        <v>15085.527506950033</v>
      </c>
      <c r="D42" s="57"/>
      <c r="E42" s="68"/>
      <c r="F42" s="69"/>
      <c r="G42" s="51"/>
      <c r="H42" s="51"/>
      <c r="I42" s="51"/>
    </row>
    <row r="43" spans="1:9" ht="15.75" x14ac:dyDescent="0.25">
      <c r="A43" s="50"/>
      <c r="B43" s="53" t="s">
        <v>153</v>
      </c>
      <c r="C43" s="62">
        <f>C33</f>
        <v>0.71</v>
      </c>
      <c r="D43" s="57"/>
      <c r="E43" s="68"/>
      <c r="F43" s="69"/>
      <c r="G43" s="51"/>
      <c r="H43" s="51"/>
      <c r="I43" s="51"/>
    </row>
    <row r="44" spans="1:9" ht="15.75" x14ac:dyDescent="0.25">
      <c r="A44" s="50"/>
      <c r="B44" s="53" t="s">
        <v>154</v>
      </c>
      <c r="C44" s="67">
        <f>C42*C43</f>
        <v>10710.724529934523</v>
      </c>
      <c r="D44" s="57"/>
      <c r="E44" s="68"/>
      <c r="F44" s="69"/>
      <c r="G44" s="51"/>
      <c r="H44" s="51"/>
      <c r="I44" s="51"/>
    </row>
    <row r="45" spans="1:9" ht="15.75" x14ac:dyDescent="0.25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75" x14ac:dyDescent="0.25">
      <c r="A46" s="50"/>
      <c r="B46" s="53" t="s">
        <v>151</v>
      </c>
      <c r="C46" s="79">
        <f>C34+C44</f>
        <v>11397.144766595071</v>
      </c>
      <c r="D46" s="57"/>
      <c r="E46" s="68"/>
      <c r="F46" s="69"/>
      <c r="G46" s="51"/>
      <c r="H46" s="51"/>
      <c r="I46" s="80"/>
    </row>
    <row r="47" spans="1:9" ht="15.75" x14ac:dyDescent="0.25">
      <c r="A47" s="52"/>
      <c r="B47" s="52"/>
      <c r="C47" s="52"/>
      <c r="D47" s="80"/>
      <c r="E47" s="51"/>
      <c r="F47" s="74"/>
      <c r="G47" s="51"/>
      <c r="H47" s="51"/>
      <c r="I47" s="51"/>
    </row>
    <row r="48" spans="1:9" ht="15.75" x14ac:dyDescent="0.25">
      <c r="A48" s="81" t="s">
        <v>152</v>
      </c>
      <c r="B48" s="52"/>
      <c r="C48" s="52"/>
      <c r="D48" s="51"/>
      <c r="E48" s="82"/>
      <c r="F48" s="51"/>
      <c r="G48" s="51"/>
      <c r="H48" s="51"/>
      <c r="I48" s="51"/>
    </row>
  </sheetData>
  <mergeCells count="7">
    <mergeCell ref="A35:C35"/>
    <mergeCell ref="A25:C2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90" zoomScaleNormal="90" workbookViewId="0">
      <selection sqref="A1:H1"/>
    </sheetView>
  </sheetViews>
  <sheetFormatPr defaultColWidth="9.140625" defaultRowHeight="15" x14ac:dyDescent="0.25"/>
  <cols>
    <col min="1" max="1" width="60.42578125" style="16" customWidth="1"/>
    <col min="2" max="3" width="13.7109375" style="16" customWidth="1"/>
    <col min="4" max="4" width="17.140625" style="16" customWidth="1"/>
    <col min="5" max="5" width="15" style="16" customWidth="1"/>
    <col min="6" max="6" width="31" style="16" customWidth="1"/>
    <col min="7" max="7" width="25.7109375" style="16" customWidth="1"/>
    <col min="8" max="8" width="35" style="16" customWidth="1"/>
    <col min="9" max="9" width="9.140625" style="16"/>
  </cols>
  <sheetData>
    <row r="1" spans="1:8" x14ac:dyDescent="0.25">
      <c r="A1" s="103" t="s">
        <v>123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25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  <c r="G3" s="6" t="s">
        <v>130</v>
      </c>
      <c r="H3" s="6" t="s">
        <v>131</v>
      </c>
    </row>
    <row r="4" spans="1:8" ht="39" customHeight="1" x14ac:dyDescent="0.25">
      <c r="A4" s="25" t="s">
        <v>132</v>
      </c>
      <c r="B4" s="26" t="s">
        <v>112</v>
      </c>
      <c r="C4" s="27">
        <v>0.71796875000000004</v>
      </c>
      <c r="D4" s="27">
        <v>5103.9171675885</v>
      </c>
      <c r="E4" s="26">
        <v>6</v>
      </c>
      <c r="F4" s="26"/>
      <c r="G4" s="27">
        <v>3664.4530289170998</v>
      </c>
      <c r="H4" s="28"/>
    </row>
    <row r="5" spans="1:8" ht="39" customHeight="1" x14ac:dyDescent="0.25">
      <c r="A5" s="25" t="s">
        <v>133</v>
      </c>
      <c r="B5" s="26" t="s">
        <v>112</v>
      </c>
      <c r="C5" s="27">
        <v>0.20937500000000001</v>
      </c>
      <c r="D5" s="27">
        <v>818.22700652441995</v>
      </c>
      <c r="E5" s="26">
        <v>6</v>
      </c>
      <c r="F5" s="26"/>
      <c r="G5" s="27">
        <v>171.31627949105001</v>
      </c>
      <c r="H5" s="28"/>
    </row>
    <row r="6" spans="1:8" ht="39" customHeight="1" x14ac:dyDescent="0.25">
      <c r="A6" s="25" t="s">
        <v>134</v>
      </c>
      <c r="B6" s="26" t="s">
        <v>112</v>
      </c>
      <c r="C6" s="27">
        <v>0.48847058823528999</v>
      </c>
      <c r="D6" s="27">
        <v>1662.7573397988001</v>
      </c>
      <c r="E6" s="26">
        <v>0.4</v>
      </c>
      <c r="F6" s="26"/>
      <c r="G6" s="27">
        <v>812.20805586407005</v>
      </c>
      <c r="H6" s="28"/>
    </row>
    <row r="7" spans="1:8" ht="39" customHeight="1" x14ac:dyDescent="0.25">
      <c r="A7" s="25" t="s">
        <v>135</v>
      </c>
      <c r="B7" s="26" t="s">
        <v>112</v>
      </c>
      <c r="C7" s="27">
        <v>2.8235294117647001E-2</v>
      </c>
      <c r="D7" s="27">
        <v>1363.9187907776</v>
      </c>
      <c r="E7" s="26">
        <v>0.4</v>
      </c>
      <c r="F7" s="26"/>
      <c r="G7" s="27">
        <v>38.510648210191</v>
      </c>
      <c r="H7" s="28"/>
    </row>
    <row r="8" spans="1:8" ht="39" customHeight="1" x14ac:dyDescent="0.25">
      <c r="A8" s="25" t="s">
        <v>136</v>
      </c>
      <c r="B8" s="26" t="s">
        <v>112</v>
      </c>
      <c r="C8" s="27">
        <v>0.42635294117646999</v>
      </c>
      <c r="D8" s="27">
        <v>1049.6719013825</v>
      </c>
      <c r="E8" s="26">
        <v>0.4</v>
      </c>
      <c r="F8" s="26"/>
      <c r="G8" s="27">
        <v>447.53070242473001</v>
      </c>
      <c r="H8" s="28"/>
    </row>
    <row r="9" spans="1:8" ht="39" customHeight="1" x14ac:dyDescent="0.25">
      <c r="A9" s="25" t="s">
        <v>137</v>
      </c>
      <c r="B9" s="26" t="s">
        <v>112</v>
      </c>
      <c r="C9" s="27">
        <v>9.6000000000000002E-2</v>
      </c>
      <c r="D9" s="27">
        <v>6808.6826035618997</v>
      </c>
      <c r="E9" s="26">
        <v>0.4</v>
      </c>
      <c r="F9" s="26"/>
      <c r="G9" s="27">
        <v>653.63352994193997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zoomScale="90" zoomScaleNormal="90" workbookViewId="0">
      <selection activeCell="A13" sqref="A13:H13"/>
    </sheetView>
  </sheetViews>
  <sheetFormatPr defaultColWidth="8.7109375" defaultRowHeight="15.75" x14ac:dyDescent="0.25"/>
  <cols>
    <col min="1" max="1" width="10.7109375" style="5" customWidth="1"/>
    <col min="2" max="2" width="66.28515625" style="5" customWidth="1"/>
    <col min="3" max="3" width="66.7109375" style="5" customWidth="1"/>
    <col min="4" max="4" width="21.7109375" style="5" customWidth="1"/>
    <col min="5" max="5" width="21.140625" style="5" customWidth="1"/>
    <col min="6" max="6" width="23" style="5" customWidth="1"/>
    <col min="7" max="7" width="16.7109375" style="5" customWidth="1"/>
    <col min="8" max="8" width="17.42578125" style="5" customWidth="1"/>
    <col min="9" max="9" width="8.7109375" style="5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/>
      <c r="B3" s="2"/>
      <c r="C3" s="2"/>
      <c r="E3" s="2"/>
      <c r="F3" s="2"/>
      <c r="G3" s="2"/>
      <c r="H3" s="2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23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3"/>
      <c r="B11" s="3"/>
      <c r="C11" s="33" t="s">
        <v>11</v>
      </c>
      <c r="E11" s="3"/>
      <c r="F11" s="3"/>
      <c r="G11" s="3"/>
      <c r="H11" s="3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25">
      <c r="A13" s="87" t="s">
        <v>155</v>
      </c>
      <c r="B13" s="87"/>
      <c r="C13" s="87"/>
      <c r="D13" s="87"/>
      <c r="E13" s="87"/>
      <c r="F13" s="87"/>
      <c r="G13" s="87"/>
      <c r="H13" s="87"/>
    </row>
    <row r="14" spans="1:8" x14ac:dyDescent="0.25">
      <c r="A14" s="14"/>
      <c r="B14" s="14"/>
      <c r="C14" s="2" t="s">
        <v>3</v>
      </c>
      <c r="E14" s="14"/>
      <c r="F14" s="14"/>
      <c r="G14" s="14"/>
      <c r="H14" s="14"/>
    </row>
    <row r="15" spans="1:8" x14ac:dyDescent="0.25">
      <c r="A15" s="1"/>
      <c r="B15" s="1"/>
      <c r="C15" s="1"/>
      <c r="D15" s="1"/>
      <c r="E15" s="24"/>
      <c r="F15" s="1"/>
      <c r="G15" s="1"/>
      <c r="H15" s="1"/>
    </row>
    <row r="16" spans="1:8" x14ac:dyDescent="0.25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25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15" customHeight="1" x14ac:dyDescent="0.25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25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899999999999999" customHeight="1" x14ac:dyDescent="0.25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25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899999999999999" customHeight="1" x14ac:dyDescent="0.25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899999999999999" customHeight="1" x14ac:dyDescent="0.25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5" x14ac:dyDescent="0.25">
      <c r="A25" s="6">
        <v>1</v>
      </c>
      <c r="B25" s="6" t="s">
        <v>24</v>
      </c>
      <c r="C25" s="32" t="s">
        <v>25</v>
      </c>
      <c r="D25" s="20">
        <v>4654.9922186551003</v>
      </c>
      <c r="E25" s="20">
        <v>317.01139435341003</v>
      </c>
      <c r="F25" s="20">
        <v>0</v>
      </c>
      <c r="G25" s="20">
        <v>0</v>
      </c>
      <c r="H25" s="20">
        <v>4972.0036130085</v>
      </c>
    </row>
    <row r="26" spans="1:8" x14ac:dyDescent="0.25">
      <c r="A26" s="6">
        <v>2</v>
      </c>
      <c r="B26" s="6" t="s">
        <v>26</v>
      </c>
      <c r="C26" s="32" t="s">
        <v>27</v>
      </c>
      <c r="D26" s="20">
        <v>3779.9152941175998</v>
      </c>
      <c r="E26" s="20">
        <v>248.01882352941001</v>
      </c>
      <c r="F26" s="20">
        <v>0</v>
      </c>
      <c r="G26" s="20">
        <v>0</v>
      </c>
      <c r="H26" s="20">
        <v>4027.9341176470998</v>
      </c>
    </row>
    <row r="27" spans="1:8" ht="16.899999999999999" customHeight="1" x14ac:dyDescent="0.25">
      <c r="A27" s="6"/>
      <c r="B27" s="9"/>
      <c r="C27" s="9" t="s">
        <v>28</v>
      </c>
      <c r="D27" s="20">
        <v>8434.9075127726992</v>
      </c>
      <c r="E27" s="20">
        <v>565.03021788282001</v>
      </c>
      <c r="F27" s="20">
        <v>0</v>
      </c>
      <c r="G27" s="20">
        <v>0</v>
      </c>
      <c r="H27" s="20">
        <v>8999.9377306554998</v>
      </c>
    </row>
    <row r="28" spans="1:8" ht="16.899999999999999" customHeight="1" x14ac:dyDescent="0.25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25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899999999999999" customHeight="1" x14ac:dyDescent="0.25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899999999999999" customHeight="1" x14ac:dyDescent="0.25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25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899999999999999" customHeight="1" x14ac:dyDescent="0.25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899999999999999" customHeight="1" x14ac:dyDescent="0.25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25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899999999999999" customHeight="1" x14ac:dyDescent="0.25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15" customHeight="1" x14ac:dyDescent="0.25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25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899999999999999" customHeight="1" x14ac:dyDescent="0.25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899999999999999" customHeight="1" x14ac:dyDescent="0.25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25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899999999999999" customHeight="1" x14ac:dyDescent="0.25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899999999999999" customHeight="1" x14ac:dyDescent="0.25">
      <c r="A43" s="6"/>
      <c r="B43" s="9"/>
      <c r="C43" s="9" t="s">
        <v>39</v>
      </c>
      <c r="D43" s="20">
        <v>8434.9075127726992</v>
      </c>
      <c r="E43" s="20">
        <v>565.03021788282001</v>
      </c>
      <c r="F43" s="20">
        <v>0</v>
      </c>
      <c r="G43" s="20">
        <v>0</v>
      </c>
      <c r="H43" s="20">
        <v>8999.9377306554998</v>
      </c>
    </row>
    <row r="44" spans="1:8" ht="16.899999999999999" customHeight="1" x14ac:dyDescent="0.25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5" x14ac:dyDescent="0.25">
      <c r="A45" s="6">
        <v>3</v>
      </c>
      <c r="B45" s="6" t="s">
        <v>41</v>
      </c>
      <c r="C45" s="32" t="s">
        <v>42</v>
      </c>
      <c r="D45" s="20">
        <v>93.099844373102002</v>
      </c>
      <c r="E45" s="20">
        <v>6.3402278870681004</v>
      </c>
      <c r="F45" s="20">
        <v>0</v>
      </c>
      <c r="G45" s="20">
        <v>0</v>
      </c>
      <c r="H45" s="20">
        <v>99.440072260169998</v>
      </c>
    </row>
    <row r="46" spans="1:8" ht="31.5" x14ac:dyDescent="0.25">
      <c r="A46" s="6">
        <v>4</v>
      </c>
      <c r="B46" s="6" t="s">
        <v>41</v>
      </c>
      <c r="C46" s="32" t="s">
        <v>43</v>
      </c>
      <c r="D46" s="20">
        <v>75.598305882353003</v>
      </c>
      <c r="E46" s="20">
        <v>4.9603764705881996</v>
      </c>
      <c r="F46" s="20">
        <v>0</v>
      </c>
      <c r="G46" s="20">
        <v>0</v>
      </c>
      <c r="H46" s="20">
        <v>80.558682352941005</v>
      </c>
    </row>
    <row r="47" spans="1:8" ht="16.899999999999999" customHeight="1" x14ac:dyDescent="0.25">
      <c r="A47" s="6"/>
      <c r="B47" s="9"/>
      <c r="C47" s="9" t="s">
        <v>44</v>
      </c>
      <c r="D47" s="20">
        <v>168.69815025545</v>
      </c>
      <c r="E47" s="20">
        <v>11.300604357656001</v>
      </c>
      <c r="F47" s="20">
        <v>0</v>
      </c>
      <c r="G47" s="20">
        <v>0</v>
      </c>
      <c r="H47" s="20">
        <v>179.99875461311001</v>
      </c>
    </row>
    <row r="48" spans="1:8" ht="16.899999999999999" customHeight="1" x14ac:dyDescent="0.25">
      <c r="A48" s="6"/>
      <c r="B48" s="9"/>
      <c r="C48" s="9" t="s">
        <v>45</v>
      </c>
      <c r="D48" s="20">
        <v>8603.6056630282001</v>
      </c>
      <c r="E48" s="20">
        <v>576.33082224046996</v>
      </c>
      <c r="F48" s="20">
        <v>0</v>
      </c>
      <c r="G48" s="20">
        <v>0</v>
      </c>
      <c r="H48" s="20">
        <v>9179.9364852686995</v>
      </c>
    </row>
    <row r="49" spans="1:8" ht="16.899999999999999" customHeight="1" x14ac:dyDescent="0.25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x14ac:dyDescent="0.25">
      <c r="A50" s="6">
        <v>5</v>
      </c>
      <c r="B50" s="6" t="s">
        <v>47</v>
      </c>
      <c r="C50" s="7" t="s">
        <v>48</v>
      </c>
      <c r="D50" s="20">
        <v>0</v>
      </c>
      <c r="E50" s="20">
        <v>0</v>
      </c>
      <c r="F50" s="20">
        <v>0</v>
      </c>
      <c r="G50" s="20">
        <v>15.118278121175999</v>
      </c>
      <c r="H50" s="20">
        <v>15.118278121175999</v>
      </c>
    </row>
    <row r="51" spans="1:8" ht="31.5" x14ac:dyDescent="0.25">
      <c r="A51" s="6">
        <v>6</v>
      </c>
      <c r="B51" s="6" t="s">
        <v>49</v>
      </c>
      <c r="C51" s="7" t="s">
        <v>50</v>
      </c>
      <c r="D51" s="20">
        <v>123.92520284504</v>
      </c>
      <c r="E51" s="20">
        <v>8.4394773404765999</v>
      </c>
      <c r="F51" s="20">
        <v>0</v>
      </c>
      <c r="G51" s="20">
        <v>0</v>
      </c>
      <c r="H51" s="20">
        <v>132.36468018552</v>
      </c>
    </row>
    <row r="52" spans="1:8" x14ac:dyDescent="0.25">
      <c r="A52" s="6">
        <v>7</v>
      </c>
      <c r="B52" s="6" t="s">
        <v>51</v>
      </c>
      <c r="C52" s="7" t="s">
        <v>52</v>
      </c>
      <c r="D52" s="20">
        <v>0</v>
      </c>
      <c r="E52" s="20">
        <v>0</v>
      </c>
      <c r="F52" s="20">
        <v>0</v>
      </c>
      <c r="G52" s="20">
        <v>70.985648437500004</v>
      </c>
      <c r="H52" s="20">
        <v>70.985648437500004</v>
      </c>
    </row>
    <row r="53" spans="1:8" x14ac:dyDescent="0.25">
      <c r="A53" s="6">
        <v>8</v>
      </c>
      <c r="B53" s="6" t="s">
        <v>53</v>
      </c>
      <c r="C53" s="7" t="s">
        <v>54</v>
      </c>
      <c r="D53" s="20">
        <v>0</v>
      </c>
      <c r="E53" s="20">
        <v>0</v>
      </c>
      <c r="F53" s="20">
        <v>0</v>
      </c>
      <c r="G53" s="20">
        <v>5.6047058823529001</v>
      </c>
      <c r="H53" s="20">
        <v>5.6047058823529001</v>
      </c>
    </row>
    <row r="54" spans="1:8" ht="31.5" x14ac:dyDescent="0.25">
      <c r="A54" s="6">
        <v>9</v>
      </c>
      <c r="B54" s="6" t="s">
        <v>49</v>
      </c>
      <c r="C54" s="7" t="s">
        <v>55</v>
      </c>
      <c r="D54" s="20">
        <v>100.62890496</v>
      </c>
      <c r="E54" s="20">
        <v>6.6027571199999997</v>
      </c>
      <c r="F54" s="20">
        <v>0</v>
      </c>
      <c r="G54" s="20">
        <v>3.6847058823529002</v>
      </c>
      <c r="H54" s="20">
        <v>110.91636796234999</v>
      </c>
    </row>
    <row r="55" spans="1:8" x14ac:dyDescent="0.25">
      <c r="A55" s="6">
        <v>10</v>
      </c>
      <c r="B55" s="6"/>
      <c r="C55" s="7" t="s">
        <v>56</v>
      </c>
      <c r="D55" s="20">
        <v>0</v>
      </c>
      <c r="E55" s="20">
        <v>0</v>
      </c>
      <c r="F55" s="20">
        <v>0</v>
      </c>
      <c r="G55" s="20">
        <v>115.36249777845001</v>
      </c>
      <c r="H55" s="20">
        <v>115.36249777845001</v>
      </c>
    </row>
    <row r="56" spans="1:8" ht="16.899999999999999" customHeight="1" x14ac:dyDescent="0.25">
      <c r="A56" s="6"/>
      <c r="B56" s="9"/>
      <c r="C56" s="9" t="s">
        <v>57</v>
      </c>
      <c r="D56" s="20">
        <v>224.55410780503999</v>
      </c>
      <c r="E56" s="20">
        <v>15.042234460476999</v>
      </c>
      <c r="F56" s="20">
        <v>0</v>
      </c>
      <c r="G56" s="20">
        <v>210.75583610183</v>
      </c>
      <c r="H56" s="20">
        <v>450.35217836735001</v>
      </c>
    </row>
    <row r="57" spans="1:8" ht="16.899999999999999" customHeight="1" x14ac:dyDescent="0.25">
      <c r="A57" s="6"/>
      <c r="B57" s="9"/>
      <c r="C57" s="9" t="s">
        <v>58</v>
      </c>
      <c r="D57" s="20">
        <v>8828.1597708331992</v>
      </c>
      <c r="E57" s="20">
        <v>591.37305670094997</v>
      </c>
      <c r="F57" s="20">
        <v>0</v>
      </c>
      <c r="G57" s="20">
        <v>210.75583610183</v>
      </c>
      <c r="H57" s="20">
        <v>9630.2886636359999</v>
      </c>
    </row>
    <row r="58" spans="1:8" ht="16.899999999999999" customHeight="1" x14ac:dyDescent="0.25">
      <c r="A58" s="6"/>
      <c r="B58" s="9"/>
      <c r="C58" s="9" t="s">
        <v>59</v>
      </c>
      <c r="D58" s="20"/>
      <c r="E58" s="20"/>
      <c r="F58" s="20"/>
      <c r="G58" s="20"/>
      <c r="H58" s="20"/>
    </row>
    <row r="59" spans="1:8" x14ac:dyDescent="0.25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ht="16.899999999999999" customHeight="1" x14ac:dyDescent="0.25">
      <c r="A60" s="6"/>
      <c r="B60" s="9"/>
      <c r="C60" s="9" t="s">
        <v>60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ht="16.899999999999999" customHeight="1" x14ac:dyDescent="0.25">
      <c r="A61" s="6"/>
      <c r="B61" s="9"/>
      <c r="C61" s="9" t="s">
        <v>61</v>
      </c>
      <c r="D61" s="20">
        <v>8828.1597708331992</v>
      </c>
      <c r="E61" s="20">
        <v>591.37305670094997</v>
      </c>
      <c r="F61" s="20">
        <v>0</v>
      </c>
      <c r="G61" s="20">
        <v>210.75583610183</v>
      </c>
      <c r="H61" s="20">
        <v>9630.2886636359999</v>
      </c>
    </row>
    <row r="62" spans="1:8" ht="153" customHeight="1" x14ac:dyDescent="0.25">
      <c r="A62" s="6"/>
      <c r="B62" s="9"/>
      <c r="C62" s="9" t="s">
        <v>62</v>
      </c>
      <c r="D62" s="20"/>
      <c r="E62" s="20"/>
      <c r="F62" s="20"/>
      <c r="G62" s="20"/>
      <c r="H62" s="20"/>
    </row>
    <row r="63" spans="1:8" x14ac:dyDescent="0.25">
      <c r="A63" s="6">
        <v>11</v>
      </c>
      <c r="B63" s="6" t="s">
        <v>63</v>
      </c>
      <c r="C63" s="7" t="s">
        <v>64</v>
      </c>
      <c r="D63" s="20">
        <v>0</v>
      </c>
      <c r="E63" s="20">
        <v>0</v>
      </c>
      <c r="F63" s="20">
        <v>0</v>
      </c>
      <c r="G63" s="20">
        <v>286.58887524852997</v>
      </c>
      <c r="H63" s="20">
        <v>286.58887524852997</v>
      </c>
    </row>
    <row r="64" spans="1:8" x14ac:dyDescent="0.25">
      <c r="A64" s="6">
        <v>12</v>
      </c>
      <c r="B64" s="6" t="s">
        <v>77</v>
      </c>
      <c r="C64" s="7" t="s">
        <v>64</v>
      </c>
      <c r="D64" s="20">
        <v>0</v>
      </c>
      <c r="E64" s="20">
        <v>0</v>
      </c>
      <c r="F64" s="20">
        <v>0</v>
      </c>
      <c r="G64" s="20">
        <v>378.54329513032002</v>
      </c>
      <c r="H64" s="20">
        <v>378.54329513032002</v>
      </c>
    </row>
    <row r="65" spans="1:8" ht="16.899999999999999" customHeight="1" x14ac:dyDescent="0.25">
      <c r="A65" s="6"/>
      <c r="B65" s="9"/>
      <c r="C65" s="9" t="s">
        <v>76</v>
      </c>
      <c r="D65" s="20">
        <v>0</v>
      </c>
      <c r="E65" s="20">
        <v>0</v>
      </c>
      <c r="F65" s="20">
        <v>0</v>
      </c>
      <c r="G65" s="20">
        <v>665.13217037884999</v>
      </c>
      <c r="H65" s="20">
        <v>665.13217037884999</v>
      </c>
    </row>
    <row r="66" spans="1:8" ht="16.899999999999999" customHeight="1" x14ac:dyDescent="0.25">
      <c r="A66" s="6"/>
      <c r="B66" s="9"/>
      <c r="C66" s="9" t="s">
        <v>75</v>
      </c>
      <c r="D66" s="20">
        <v>8828.1597708331992</v>
      </c>
      <c r="E66" s="20">
        <v>591.37305670094997</v>
      </c>
      <c r="F66" s="20">
        <v>0</v>
      </c>
      <c r="G66" s="20">
        <v>875.88800648068002</v>
      </c>
      <c r="H66" s="20">
        <v>10295.420834015</v>
      </c>
    </row>
    <row r="67" spans="1:8" ht="16.899999999999999" customHeight="1" x14ac:dyDescent="0.25">
      <c r="A67" s="6"/>
      <c r="B67" s="9"/>
      <c r="C67" s="9" t="s">
        <v>74</v>
      </c>
      <c r="D67" s="20"/>
      <c r="E67" s="20"/>
      <c r="F67" s="20"/>
      <c r="G67" s="20"/>
      <c r="H67" s="20"/>
    </row>
    <row r="68" spans="1:8" ht="34.15" customHeight="1" x14ac:dyDescent="0.25">
      <c r="A68" s="6">
        <v>13</v>
      </c>
      <c r="B68" s="6" t="s">
        <v>73</v>
      </c>
      <c r="C68" s="7" t="s">
        <v>72</v>
      </c>
      <c r="D68" s="20">
        <f>D66 * 3%</f>
        <v>264.84479312499599</v>
      </c>
      <c r="E68" s="20">
        <f>E66 * 3%</f>
        <v>17.741191701028498</v>
      </c>
      <c r="F68" s="20">
        <f>F66 * 3%</f>
        <v>0</v>
      </c>
      <c r="G68" s="20">
        <f>G66 * 3%</f>
        <v>26.276640194420398</v>
      </c>
      <c r="H68" s="20">
        <f>SUM(D68:G68)</f>
        <v>308.86262502044491</v>
      </c>
    </row>
    <row r="69" spans="1:8" ht="16.899999999999999" customHeight="1" x14ac:dyDescent="0.25">
      <c r="A69" s="6"/>
      <c r="B69" s="9"/>
      <c r="C69" s="9" t="s">
        <v>71</v>
      </c>
      <c r="D69" s="20">
        <f>D68</f>
        <v>264.84479312499599</v>
      </c>
      <c r="E69" s="20">
        <f>E68</f>
        <v>17.741191701028498</v>
      </c>
      <c r="F69" s="20">
        <f>F68</f>
        <v>0</v>
      </c>
      <c r="G69" s="20">
        <f>G68</f>
        <v>26.276640194420398</v>
      </c>
      <c r="H69" s="20">
        <f>SUM(D69:G69)</f>
        <v>308.86262502044491</v>
      </c>
    </row>
    <row r="70" spans="1:8" ht="16.899999999999999" customHeight="1" x14ac:dyDescent="0.25">
      <c r="A70" s="6"/>
      <c r="B70" s="9"/>
      <c r="C70" s="9" t="s">
        <v>70</v>
      </c>
      <c r="D70" s="20">
        <f>D69 + D66</f>
        <v>9093.0045639581949</v>
      </c>
      <c r="E70" s="20">
        <f>E69 + E66</f>
        <v>609.11424840197844</v>
      </c>
      <c r="F70" s="20">
        <f>F69 + F66</f>
        <v>0</v>
      </c>
      <c r="G70" s="20">
        <f>G69 + G66</f>
        <v>902.16464667510047</v>
      </c>
      <c r="H70" s="20">
        <f>SUM(D70:G70)</f>
        <v>10604.283459035274</v>
      </c>
    </row>
    <row r="71" spans="1:8" ht="16.899999999999999" customHeight="1" x14ac:dyDescent="0.25">
      <c r="A71" s="6"/>
      <c r="B71" s="9"/>
      <c r="C71" s="9" t="s">
        <v>69</v>
      </c>
      <c r="D71" s="20"/>
      <c r="E71" s="20"/>
      <c r="F71" s="20"/>
      <c r="G71" s="20"/>
      <c r="H71" s="20"/>
    </row>
    <row r="72" spans="1:8" ht="16.899999999999999" customHeight="1" x14ac:dyDescent="0.25">
      <c r="A72" s="6">
        <v>14</v>
      </c>
      <c r="B72" s="6" t="s">
        <v>68</v>
      </c>
      <c r="C72" s="7" t="s">
        <v>67</v>
      </c>
      <c r="D72" s="20">
        <f>D70 * 20%</f>
        <v>1818.6009127916391</v>
      </c>
      <c r="E72" s="20">
        <f>E70 * 20%</f>
        <v>121.82284968039569</v>
      </c>
      <c r="F72" s="20">
        <f>F70 * 20%</f>
        <v>0</v>
      </c>
      <c r="G72" s="20">
        <f>G70 * 20%</f>
        <v>180.43292933502011</v>
      </c>
      <c r="H72" s="20">
        <f>SUM(D72:G72)</f>
        <v>2120.8566918070546</v>
      </c>
    </row>
    <row r="73" spans="1:8" ht="16.899999999999999" customHeight="1" x14ac:dyDescent="0.25">
      <c r="A73" s="6"/>
      <c r="B73" s="9"/>
      <c r="C73" s="9" t="s">
        <v>66</v>
      </c>
      <c r="D73" s="20">
        <f>D72</f>
        <v>1818.6009127916391</v>
      </c>
      <c r="E73" s="20">
        <f>E72</f>
        <v>121.82284968039569</v>
      </c>
      <c r="F73" s="20">
        <f>F72</f>
        <v>0</v>
      </c>
      <c r="G73" s="20">
        <f>G72</f>
        <v>180.43292933502011</v>
      </c>
      <c r="H73" s="20">
        <f>SUM(D73:G73)</f>
        <v>2120.8566918070546</v>
      </c>
    </row>
    <row r="74" spans="1:8" ht="16.899999999999999" customHeight="1" x14ac:dyDescent="0.25">
      <c r="A74" s="6"/>
      <c r="B74" s="9"/>
      <c r="C74" s="9" t="s">
        <v>65</v>
      </c>
      <c r="D74" s="20">
        <f>D73 + D70</f>
        <v>10911.605476749834</v>
      </c>
      <c r="E74" s="20">
        <f>E73 + E70</f>
        <v>730.93709808237418</v>
      </c>
      <c r="F74" s="20">
        <f>F73 + F70</f>
        <v>0</v>
      </c>
      <c r="G74" s="20">
        <f>G73 + G70</f>
        <v>1082.5975760101205</v>
      </c>
      <c r="H74" s="20">
        <f>SUM(D74:G74)</f>
        <v>12725.14015084233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29" t="s">
        <v>25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83</v>
      </c>
      <c r="C13" s="25" t="s">
        <v>84</v>
      </c>
      <c r="D13" s="19">
        <v>4654.9922186551003</v>
      </c>
      <c r="E13" s="19">
        <v>317.01139435341003</v>
      </c>
      <c r="F13" s="19">
        <v>0</v>
      </c>
      <c r="G13" s="19">
        <v>0</v>
      </c>
      <c r="H13" s="19">
        <v>4972.0036130085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4654.9922186551003</v>
      </c>
      <c r="E14" s="19">
        <v>317.01139435341003</v>
      </c>
      <c r="F14" s="19">
        <v>0</v>
      </c>
      <c r="G14" s="19">
        <v>0</v>
      </c>
      <c r="H14" s="19">
        <v>4972.0036130085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83</v>
      </c>
      <c r="C13" s="25" t="s">
        <v>87</v>
      </c>
      <c r="D13" s="19">
        <v>0</v>
      </c>
      <c r="E13" s="19">
        <v>0</v>
      </c>
      <c r="F13" s="19">
        <v>0</v>
      </c>
      <c r="G13" s="19">
        <v>15.118278121175999</v>
      </c>
      <c r="H13" s="19">
        <v>15.118278121175999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15.118278121175999</v>
      </c>
      <c r="H14" s="19">
        <v>15.118278121175999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29" t="s">
        <v>64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89</v>
      </c>
      <c r="C13" s="25" t="s">
        <v>64</v>
      </c>
      <c r="D13" s="19">
        <v>0</v>
      </c>
      <c r="E13" s="19">
        <v>0</v>
      </c>
      <c r="F13" s="19">
        <v>0</v>
      </c>
      <c r="G13" s="19">
        <v>286.58887524852997</v>
      </c>
      <c r="H13" s="19">
        <v>286.58887524852997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286.58887524852997</v>
      </c>
      <c r="H14" s="19">
        <v>286.58887524852997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90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ht="31.5" x14ac:dyDescent="0.25">
      <c r="A7" s="1"/>
      <c r="B7" s="1" t="s">
        <v>81</v>
      </c>
      <c r="C7" s="29" t="s">
        <v>91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92</v>
      </c>
      <c r="C13" s="25" t="s">
        <v>93</v>
      </c>
      <c r="D13" s="19">
        <v>3779.9152941175998</v>
      </c>
      <c r="E13" s="19">
        <v>248.01882352941001</v>
      </c>
      <c r="F13" s="19">
        <v>0</v>
      </c>
      <c r="G13" s="19">
        <v>0</v>
      </c>
      <c r="H13" s="19">
        <v>4027.9341176470998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3779.9152941175998</v>
      </c>
      <c r="E14" s="19">
        <v>248.01882352941001</v>
      </c>
      <c r="F14" s="19">
        <v>0</v>
      </c>
      <c r="G14" s="19">
        <v>0</v>
      </c>
      <c r="H14" s="19">
        <v>4027.9341176470998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29" t="s">
        <v>48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95</v>
      </c>
      <c r="C13" s="25" t="s">
        <v>96</v>
      </c>
      <c r="D13" s="19">
        <v>0</v>
      </c>
      <c r="E13" s="19">
        <v>0</v>
      </c>
      <c r="F13" s="19">
        <v>0</v>
      </c>
      <c r="G13" s="19">
        <v>5.6047058823529001</v>
      </c>
      <c r="H13" s="19">
        <v>5.6047058823529001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5.6047058823529001</v>
      </c>
      <c r="H14" s="19">
        <v>5.6047058823529001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90" zoomScaleNormal="90" workbookViewId="0">
      <selection activeCell="D20" sqref="D20"/>
    </sheetView>
  </sheetViews>
  <sheetFormatPr defaultColWidth="8.7109375" defaultRowHeight="15.75" outlineLevelCol="7" x14ac:dyDescent="0.25"/>
  <cols>
    <col min="1" max="1" width="10.7109375" style="5" customWidth="1"/>
    <col min="2" max="2" width="51.42578125" style="5" customWidth="1"/>
    <col min="3" max="3" width="66.7109375" style="5" customWidth="1"/>
    <col min="4" max="4" width="30.7109375" style="5" customWidth="1"/>
    <col min="5" max="5" width="19.28515625" style="5" customWidth="1"/>
    <col min="6" max="6" width="21" style="5" customWidth="1"/>
    <col min="7" max="7" width="16.7109375" style="5" customWidth="1"/>
    <col min="8" max="8" width="20.140625" style="5" customWidth="1"/>
    <col min="9" max="9" width="15" style="5" customWidth="1" outlineLevel="7"/>
    <col min="10" max="10" width="13.140625" style="8" customWidth="1" outlineLevel="7"/>
    <col min="11" max="11" width="8.7109375" style="5"/>
    <col min="12" max="12" width="9.28515625" style="5" customWidth="1"/>
    <col min="13" max="13" width="17.28515625" style="5" customWidth="1"/>
    <col min="14" max="14" width="8.7109375" style="5"/>
  </cols>
  <sheetData>
    <row r="1" spans="1:14" x14ac:dyDescent="0.25">
      <c r="A1" s="18"/>
      <c r="B1" s="4"/>
      <c r="C1" s="4"/>
      <c r="D1" s="4"/>
      <c r="E1" s="4"/>
      <c r="F1" s="4"/>
      <c r="G1" s="4"/>
      <c r="H1" s="4" t="s">
        <v>78</v>
      </c>
    </row>
    <row r="2" spans="1:14" ht="45.75" customHeight="1" x14ac:dyDescent="0.25">
      <c r="A2" s="1"/>
      <c r="B2" s="1" t="s">
        <v>79</v>
      </c>
      <c r="C2" s="87" t="s">
        <v>155</v>
      </c>
      <c r="D2" s="87"/>
      <c r="E2" s="87"/>
      <c r="F2" s="87"/>
      <c r="G2" s="87"/>
      <c r="H2" s="87"/>
    </row>
    <row r="3" spans="1:14" x14ac:dyDescent="0.25">
      <c r="A3" s="2"/>
      <c r="B3" s="2"/>
      <c r="C3" s="2"/>
      <c r="E3" s="2"/>
      <c r="F3" s="2"/>
      <c r="G3" s="2"/>
      <c r="H3" s="2"/>
    </row>
    <row r="4" spans="1:14" x14ac:dyDescent="0.25">
      <c r="A4" s="1"/>
      <c r="B4" s="1"/>
      <c r="C4" s="1"/>
      <c r="D4" s="1"/>
      <c r="E4" s="1"/>
      <c r="F4" s="1"/>
      <c r="G4" s="1"/>
      <c r="H4" s="1"/>
    </row>
    <row r="5" spans="1:14" x14ac:dyDescent="0.25">
      <c r="A5" s="3"/>
      <c r="B5" s="3"/>
      <c r="C5" s="3"/>
      <c r="D5" s="4" t="s">
        <v>97</v>
      </c>
      <c r="E5" s="35"/>
      <c r="F5" s="3"/>
      <c r="G5" s="3"/>
      <c r="H5" s="3"/>
    </row>
    <row r="6" spans="1:14" x14ac:dyDescent="0.25">
      <c r="A6" s="1"/>
      <c r="B6" s="1"/>
      <c r="C6" s="1"/>
      <c r="D6" s="1"/>
      <c r="E6" s="1"/>
      <c r="F6" s="1"/>
      <c r="G6" s="1"/>
      <c r="H6" s="1"/>
    </row>
    <row r="7" spans="1:14" x14ac:dyDescent="0.25">
      <c r="A7" s="1"/>
      <c r="B7" s="1" t="s">
        <v>81</v>
      </c>
      <c r="C7" s="29" t="s">
        <v>98</v>
      </c>
      <c r="D7" s="1"/>
      <c r="E7" s="1"/>
      <c r="F7" s="1"/>
      <c r="G7" s="1"/>
      <c r="H7" s="1"/>
    </row>
    <row r="8" spans="1:14" x14ac:dyDescent="0.25">
      <c r="A8" s="1"/>
      <c r="B8" s="1"/>
      <c r="C8" s="1"/>
      <c r="D8" s="1"/>
      <c r="E8" s="1"/>
      <c r="F8" s="1"/>
      <c r="G8" s="1"/>
      <c r="H8" s="1"/>
    </row>
    <row r="9" spans="1:14" x14ac:dyDescent="0.25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25">
      <c r="A10" s="90" t="s">
        <v>4</v>
      </c>
      <c r="B10" s="90" t="s">
        <v>13</v>
      </c>
      <c r="C10" s="90" t="s">
        <v>82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25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25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25">
      <c r="A13" s="6">
        <v>1</v>
      </c>
      <c r="B13" s="30" t="s">
        <v>89</v>
      </c>
      <c r="C13" s="25" t="s">
        <v>98</v>
      </c>
      <c r="D13" s="19">
        <v>0</v>
      </c>
      <c r="E13" s="19">
        <v>0</v>
      </c>
      <c r="F13" s="19">
        <v>0</v>
      </c>
      <c r="G13" s="19">
        <v>378.54329513032002</v>
      </c>
      <c r="H13" s="19">
        <v>378.54329513032002</v>
      </c>
      <c r="J13" s="5"/>
    </row>
    <row r="14" spans="1:14" ht="16.899999999999999" customHeight="1" x14ac:dyDescent="0.25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378.54329513032002</v>
      </c>
      <c r="H14" s="19">
        <v>378.54329513032002</v>
      </c>
      <c r="I14" s="17"/>
    </row>
    <row r="15" spans="1:14" x14ac:dyDescent="0.25">
      <c r="L15" s="8"/>
      <c r="M15" s="8"/>
      <c r="N15" s="8"/>
    </row>
    <row r="16" spans="1:14" x14ac:dyDescent="0.25">
      <c r="L16" s="8"/>
      <c r="M16" s="8"/>
      <c r="N16" s="8"/>
    </row>
    <row r="17" spans="11:14" x14ac:dyDescent="0.25">
      <c r="L17" s="8"/>
      <c r="M17" s="8"/>
      <c r="N17" s="8"/>
    </row>
    <row r="18" spans="11:14" x14ac:dyDescent="0.25">
      <c r="L18" s="8"/>
      <c r="M18" s="8"/>
      <c r="N18" s="8"/>
    </row>
    <row r="19" spans="11:14" x14ac:dyDescent="0.25">
      <c r="K19" s="8"/>
      <c r="L19" s="8"/>
      <c r="M19" s="8"/>
      <c r="N19" s="8"/>
    </row>
    <row r="20" spans="11:14" x14ac:dyDescent="0.25">
      <c r="K20" s="8"/>
      <c r="N20" s="8"/>
    </row>
    <row r="21" spans="11:14" x14ac:dyDescent="0.25">
      <c r="K21" s="8"/>
    </row>
    <row r="22" spans="11:14" x14ac:dyDescent="0.25">
      <c r="K22" s="8"/>
    </row>
    <row r="23" spans="11:14" x14ac:dyDescent="0.25">
      <c r="K23" s="8"/>
    </row>
    <row r="24" spans="11:14" x14ac:dyDescent="0.25">
      <c r="L24" s="8"/>
    </row>
    <row r="25" spans="11:14" x14ac:dyDescent="0.25">
      <c r="L25" s="8"/>
    </row>
    <row r="26" spans="11:14" x14ac:dyDescent="0.25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opLeftCell="C28" zoomScale="70" zoomScaleNormal="70" workbookViewId="0">
      <selection activeCell="H3" sqref="H3:H62"/>
    </sheetView>
  </sheetViews>
  <sheetFormatPr defaultColWidth="8.7109375" defaultRowHeight="18.75" x14ac:dyDescent="0.25"/>
  <cols>
    <col min="1" max="1" width="18" style="40" customWidth="1"/>
    <col min="2" max="2" width="92.7109375" style="38" customWidth="1"/>
    <col min="3" max="3" width="30" style="38" customWidth="1"/>
    <col min="4" max="4" width="15.7109375" style="39" customWidth="1"/>
    <col min="5" max="6" width="14.28515625" style="39" customWidth="1"/>
    <col min="7" max="7" width="20.140625" style="39" customWidth="1"/>
    <col min="8" max="8" width="136.28515625" style="38" customWidth="1"/>
    <col min="10" max="10" width="19.42578125" customWidth="1"/>
  </cols>
  <sheetData>
    <row r="1" spans="1:8" ht="76.150000000000006" customHeight="1" x14ac:dyDescent="0.25">
      <c r="A1" s="37" t="s">
        <v>99</v>
      </c>
      <c r="B1" s="37" t="s">
        <v>100</v>
      </c>
      <c r="C1" s="37" t="s">
        <v>101</v>
      </c>
      <c r="D1" s="37" t="s">
        <v>102</v>
      </c>
      <c r="E1" s="37" t="s">
        <v>103</v>
      </c>
      <c r="F1" s="37" t="s">
        <v>104</v>
      </c>
      <c r="G1" s="37" t="s">
        <v>105</v>
      </c>
      <c r="H1" s="37" t="s">
        <v>106</v>
      </c>
    </row>
    <row r="2" spans="1:8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5.5" x14ac:dyDescent="0.25">
      <c r="A3" s="102" t="s">
        <v>25</v>
      </c>
      <c r="B3" s="96"/>
      <c r="C3" s="45"/>
      <c r="D3" s="43">
        <v>4972.0036130085</v>
      </c>
      <c r="E3" s="41"/>
      <c r="F3" s="41"/>
      <c r="G3" s="41"/>
      <c r="H3" s="48"/>
    </row>
    <row r="4" spans="1:8" x14ac:dyDescent="0.25">
      <c r="A4" s="97" t="s">
        <v>107</v>
      </c>
      <c r="B4" s="42" t="s">
        <v>108</v>
      </c>
      <c r="C4" s="45"/>
      <c r="D4" s="43">
        <v>4654.9922186551003</v>
      </c>
      <c r="E4" s="41"/>
      <c r="F4" s="41"/>
      <c r="G4" s="41"/>
      <c r="H4" s="48"/>
    </row>
    <row r="5" spans="1:8" x14ac:dyDescent="0.25">
      <c r="A5" s="97"/>
      <c r="B5" s="42" t="s">
        <v>109</v>
      </c>
      <c r="C5" s="37"/>
      <c r="D5" s="43">
        <v>317.01139435341003</v>
      </c>
      <c r="E5" s="41"/>
      <c r="F5" s="41"/>
      <c r="G5" s="41"/>
      <c r="H5" s="47"/>
    </row>
    <row r="6" spans="1:8" x14ac:dyDescent="0.25">
      <c r="A6" s="100"/>
      <c r="B6" s="42" t="s">
        <v>110</v>
      </c>
      <c r="C6" s="37"/>
      <c r="D6" s="43">
        <v>0</v>
      </c>
      <c r="E6" s="41"/>
      <c r="F6" s="41"/>
      <c r="G6" s="41"/>
      <c r="H6" s="47"/>
    </row>
    <row r="7" spans="1:8" x14ac:dyDescent="0.25">
      <c r="A7" s="100"/>
      <c r="B7" s="42" t="s">
        <v>111</v>
      </c>
      <c r="C7" s="37"/>
      <c r="D7" s="43">
        <v>0</v>
      </c>
      <c r="E7" s="41"/>
      <c r="F7" s="41"/>
      <c r="G7" s="41"/>
      <c r="H7" s="47"/>
    </row>
    <row r="8" spans="1:8" x14ac:dyDescent="0.25">
      <c r="A8" s="98" t="s">
        <v>84</v>
      </c>
      <c r="B8" s="99"/>
      <c r="C8" s="97" t="s">
        <v>113</v>
      </c>
      <c r="D8" s="44">
        <v>4972.0036130085</v>
      </c>
      <c r="E8" s="41">
        <v>0.5</v>
      </c>
      <c r="F8" s="41" t="s">
        <v>112</v>
      </c>
      <c r="G8" s="44">
        <v>9944.007226017</v>
      </c>
      <c r="H8" s="47"/>
    </row>
    <row r="9" spans="1:8" x14ac:dyDescent="0.25">
      <c r="A9" s="101">
        <v>1</v>
      </c>
      <c r="B9" s="42" t="s">
        <v>108</v>
      </c>
      <c r="C9" s="97"/>
      <c r="D9" s="44">
        <v>4654.9922186551003</v>
      </c>
      <c r="E9" s="41"/>
      <c r="F9" s="41"/>
      <c r="G9" s="41"/>
      <c r="H9" s="100" t="s">
        <v>25</v>
      </c>
    </row>
    <row r="10" spans="1:8" x14ac:dyDescent="0.25">
      <c r="A10" s="97"/>
      <c r="B10" s="42" t="s">
        <v>109</v>
      </c>
      <c r="C10" s="97"/>
      <c r="D10" s="44">
        <v>317.01139435341003</v>
      </c>
      <c r="E10" s="41"/>
      <c r="F10" s="41"/>
      <c r="G10" s="41"/>
      <c r="H10" s="100"/>
    </row>
    <row r="11" spans="1:8" x14ac:dyDescent="0.25">
      <c r="A11" s="97"/>
      <c r="B11" s="42" t="s">
        <v>110</v>
      </c>
      <c r="C11" s="97"/>
      <c r="D11" s="44">
        <v>0</v>
      </c>
      <c r="E11" s="41"/>
      <c r="F11" s="41"/>
      <c r="G11" s="41"/>
      <c r="H11" s="100"/>
    </row>
    <row r="12" spans="1:8" x14ac:dyDescent="0.25">
      <c r="A12" s="97"/>
      <c r="B12" s="42" t="s">
        <v>111</v>
      </c>
      <c r="C12" s="97"/>
      <c r="D12" s="44">
        <v>0</v>
      </c>
      <c r="E12" s="41"/>
      <c r="F12" s="41"/>
      <c r="G12" s="41"/>
      <c r="H12" s="100"/>
    </row>
    <row r="13" spans="1:8" ht="25.5" x14ac:dyDescent="0.25">
      <c r="A13" s="95" t="s">
        <v>48</v>
      </c>
      <c r="B13" s="96"/>
      <c r="C13" s="37"/>
      <c r="D13" s="43">
        <v>20.722984003529</v>
      </c>
      <c r="E13" s="41"/>
      <c r="F13" s="41"/>
      <c r="G13" s="41"/>
      <c r="H13" s="47"/>
    </row>
    <row r="14" spans="1:8" x14ac:dyDescent="0.25">
      <c r="A14" s="97" t="s">
        <v>114</v>
      </c>
      <c r="B14" s="42" t="s">
        <v>108</v>
      </c>
      <c r="C14" s="37"/>
      <c r="D14" s="43">
        <v>0</v>
      </c>
      <c r="E14" s="41"/>
      <c r="F14" s="41"/>
      <c r="G14" s="41"/>
      <c r="H14" s="47"/>
    </row>
    <row r="15" spans="1:8" x14ac:dyDescent="0.25">
      <c r="A15" s="97"/>
      <c r="B15" s="42" t="s">
        <v>109</v>
      </c>
      <c r="C15" s="37"/>
      <c r="D15" s="43">
        <v>0</v>
      </c>
      <c r="E15" s="41"/>
      <c r="F15" s="41"/>
      <c r="G15" s="41"/>
      <c r="H15" s="47"/>
    </row>
    <row r="16" spans="1:8" x14ac:dyDescent="0.25">
      <c r="A16" s="97"/>
      <c r="B16" s="42" t="s">
        <v>110</v>
      </c>
      <c r="C16" s="37"/>
      <c r="D16" s="43">
        <v>0</v>
      </c>
      <c r="E16" s="41"/>
      <c r="F16" s="41"/>
      <c r="G16" s="41"/>
      <c r="H16" s="47"/>
    </row>
    <row r="17" spans="1:8" x14ac:dyDescent="0.25">
      <c r="A17" s="97"/>
      <c r="B17" s="42" t="s">
        <v>111</v>
      </c>
      <c r="C17" s="37"/>
      <c r="D17" s="43">
        <v>15.118278121175999</v>
      </c>
      <c r="E17" s="41"/>
      <c r="F17" s="41"/>
      <c r="G17" s="41"/>
      <c r="H17" s="47"/>
    </row>
    <row r="18" spans="1:8" x14ac:dyDescent="0.25">
      <c r="A18" s="98" t="s">
        <v>87</v>
      </c>
      <c r="B18" s="99"/>
      <c r="C18" s="97" t="s">
        <v>113</v>
      </c>
      <c r="D18" s="44">
        <v>15.118278121175999</v>
      </c>
      <c r="E18" s="41">
        <v>0.5</v>
      </c>
      <c r="F18" s="41" t="s">
        <v>112</v>
      </c>
      <c r="G18" s="44">
        <v>30.236556242351998</v>
      </c>
      <c r="H18" s="47"/>
    </row>
    <row r="19" spans="1:8" x14ac:dyDescent="0.25">
      <c r="A19" s="101">
        <v>1</v>
      </c>
      <c r="B19" s="42" t="s">
        <v>108</v>
      </c>
      <c r="C19" s="97"/>
      <c r="D19" s="44">
        <v>0</v>
      </c>
      <c r="E19" s="41"/>
      <c r="F19" s="41"/>
      <c r="G19" s="41"/>
      <c r="H19" s="100" t="s">
        <v>25</v>
      </c>
    </row>
    <row r="20" spans="1:8" x14ac:dyDescent="0.25">
      <c r="A20" s="97"/>
      <c r="B20" s="42" t="s">
        <v>109</v>
      </c>
      <c r="C20" s="97"/>
      <c r="D20" s="44">
        <v>0</v>
      </c>
      <c r="E20" s="41"/>
      <c r="F20" s="41"/>
      <c r="G20" s="41"/>
      <c r="H20" s="100"/>
    </row>
    <row r="21" spans="1:8" x14ac:dyDescent="0.25">
      <c r="A21" s="97"/>
      <c r="B21" s="42" t="s">
        <v>110</v>
      </c>
      <c r="C21" s="97"/>
      <c r="D21" s="44">
        <v>0</v>
      </c>
      <c r="E21" s="41"/>
      <c r="F21" s="41"/>
      <c r="G21" s="41"/>
      <c r="H21" s="100"/>
    </row>
    <row r="22" spans="1:8" x14ac:dyDescent="0.25">
      <c r="A22" s="97"/>
      <c r="B22" s="42" t="s">
        <v>111</v>
      </c>
      <c r="C22" s="97"/>
      <c r="D22" s="44">
        <v>15.118278121175999</v>
      </c>
      <c r="E22" s="41"/>
      <c r="F22" s="41"/>
      <c r="G22" s="41"/>
      <c r="H22" s="100"/>
    </row>
    <row r="23" spans="1:8" x14ac:dyDescent="0.25">
      <c r="A23" s="97" t="s">
        <v>115</v>
      </c>
      <c r="B23" s="42" t="s">
        <v>108</v>
      </c>
      <c r="C23" s="37"/>
      <c r="D23" s="43">
        <v>0</v>
      </c>
      <c r="E23" s="41"/>
      <c r="F23" s="41"/>
      <c r="G23" s="41"/>
      <c r="H23" s="47"/>
    </row>
    <row r="24" spans="1:8" x14ac:dyDescent="0.25">
      <c r="A24" s="97"/>
      <c r="B24" s="42" t="s">
        <v>109</v>
      </c>
      <c r="C24" s="37"/>
      <c r="D24" s="43">
        <v>0</v>
      </c>
      <c r="E24" s="41"/>
      <c r="F24" s="41"/>
      <c r="G24" s="41"/>
      <c r="H24" s="47"/>
    </row>
    <row r="25" spans="1:8" x14ac:dyDescent="0.25">
      <c r="A25" s="97"/>
      <c r="B25" s="42" t="s">
        <v>110</v>
      </c>
      <c r="C25" s="37"/>
      <c r="D25" s="43">
        <v>0</v>
      </c>
      <c r="E25" s="41"/>
      <c r="F25" s="41"/>
      <c r="G25" s="41"/>
      <c r="H25" s="47"/>
    </row>
    <row r="26" spans="1:8" x14ac:dyDescent="0.25">
      <c r="A26" s="97"/>
      <c r="B26" s="42" t="s">
        <v>111</v>
      </c>
      <c r="C26" s="37"/>
      <c r="D26" s="43">
        <v>20.722984003529</v>
      </c>
      <c r="E26" s="41"/>
      <c r="F26" s="41"/>
      <c r="G26" s="41"/>
      <c r="H26" s="47"/>
    </row>
    <row r="27" spans="1:8" x14ac:dyDescent="0.25">
      <c r="A27" s="98" t="s">
        <v>96</v>
      </c>
      <c r="B27" s="99"/>
      <c r="C27" s="97" t="s">
        <v>117</v>
      </c>
      <c r="D27" s="44">
        <v>5.6047058823529001</v>
      </c>
      <c r="E27" s="41">
        <v>9.6000000000000002E-2</v>
      </c>
      <c r="F27" s="41" t="s">
        <v>112</v>
      </c>
      <c r="G27" s="44">
        <v>58.382352941176002</v>
      </c>
      <c r="H27" s="47"/>
    </row>
    <row r="28" spans="1:8" x14ac:dyDescent="0.25">
      <c r="A28" s="101">
        <v>1</v>
      </c>
      <c r="B28" s="42" t="s">
        <v>108</v>
      </c>
      <c r="C28" s="97"/>
      <c r="D28" s="44">
        <v>0</v>
      </c>
      <c r="E28" s="41"/>
      <c r="F28" s="41"/>
      <c r="G28" s="41"/>
      <c r="H28" s="100" t="s">
        <v>116</v>
      </c>
    </row>
    <row r="29" spans="1:8" x14ac:dyDescent="0.25">
      <c r="A29" s="97"/>
      <c r="B29" s="42" t="s">
        <v>109</v>
      </c>
      <c r="C29" s="97"/>
      <c r="D29" s="44">
        <v>0</v>
      </c>
      <c r="E29" s="41"/>
      <c r="F29" s="41"/>
      <c r="G29" s="41"/>
      <c r="H29" s="100"/>
    </row>
    <row r="30" spans="1:8" x14ac:dyDescent="0.25">
      <c r="A30" s="97"/>
      <c r="B30" s="42" t="s">
        <v>110</v>
      </c>
      <c r="C30" s="97"/>
      <c r="D30" s="44">
        <v>0</v>
      </c>
      <c r="E30" s="41"/>
      <c r="F30" s="41"/>
      <c r="G30" s="41"/>
      <c r="H30" s="100"/>
    </row>
    <row r="31" spans="1:8" x14ac:dyDescent="0.25">
      <c r="A31" s="97"/>
      <c r="B31" s="42" t="s">
        <v>111</v>
      </c>
      <c r="C31" s="97"/>
      <c r="D31" s="44">
        <v>5.6047058823529001</v>
      </c>
      <c r="E31" s="41"/>
      <c r="F31" s="41"/>
      <c r="G31" s="41"/>
      <c r="H31" s="100"/>
    </row>
    <row r="32" spans="1:8" ht="25.5" x14ac:dyDescent="0.25">
      <c r="A32" s="95" t="s">
        <v>64</v>
      </c>
      <c r="B32" s="96"/>
      <c r="C32" s="37"/>
      <c r="D32" s="43">
        <v>286.58887524852997</v>
      </c>
      <c r="E32" s="41"/>
      <c r="F32" s="41"/>
      <c r="G32" s="41"/>
      <c r="H32" s="47"/>
    </row>
    <row r="33" spans="1:8" x14ac:dyDescent="0.25">
      <c r="A33" s="97" t="s">
        <v>118</v>
      </c>
      <c r="B33" s="42" t="s">
        <v>108</v>
      </c>
      <c r="C33" s="37"/>
      <c r="D33" s="43">
        <v>0</v>
      </c>
      <c r="E33" s="41"/>
      <c r="F33" s="41"/>
      <c r="G33" s="41"/>
      <c r="H33" s="47"/>
    </row>
    <row r="34" spans="1:8" x14ac:dyDescent="0.25">
      <c r="A34" s="97"/>
      <c r="B34" s="42" t="s">
        <v>109</v>
      </c>
      <c r="C34" s="37"/>
      <c r="D34" s="43">
        <v>0</v>
      </c>
      <c r="E34" s="41"/>
      <c r="F34" s="41"/>
      <c r="G34" s="41"/>
      <c r="H34" s="47"/>
    </row>
    <row r="35" spans="1:8" x14ac:dyDescent="0.25">
      <c r="A35" s="97"/>
      <c r="B35" s="42" t="s">
        <v>110</v>
      </c>
      <c r="C35" s="37"/>
      <c r="D35" s="43">
        <v>0</v>
      </c>
      <c r="E35" s="41"/>
      <c r="F35" s="41"/>
      <c r="G35" s="41"/>
      <c r="H35" s="47"/>
    </row>
    <row r="36" spans="1:8" x14ac:dyDescent="0.25">
      <c r="A36" s="97"/>
      <c r="B36" s="42" t="s">
        <v>111</v>
      </c>
      <c r="C36" s="37"/>
      <c r="D36" s="43">
        <v>286.58887524852997</v>
      </c>
      <c r="E36" s="41"/>
      <c r="F36" s="41"/>
      <c r="G36" s="41"/>
      <c r="H36" s="47"/>
    </row>
    <row r="37" spans="1:8" x14ac:dyDescent="0.25">
      <c r="A37" s="98" t="s">
        <v>64</v>
      </c>
      <c r="B37" s="99"/>
      <c r="C37" s="97" t="s">
        <v>113</v>
      </c>
      <c r="D37" s="44">
        <v>286.58887524852997</v>
      </c>
      <c r="E37" s="41">
        <v>0.5</v>
      </c>
      <c r="F37" s="41" t="s">
        <v>112</v>
      </c>
      <c r="G37" s="44">
        <v>573.17775049705995</v>
      </c>
      <c r="H37" s="47"/>
    </row>
    <row r="38" spans="1:8" x14ac:dyDescent="0.25">
      <c r="A38" s="101">
        <v>1</v>
      </c>
      <c r="B38" s="42" t="s">
        <v>108</v>
      </c>
      <c r="C38" s="97"/>
      <c r="D38" s="44">
        <v>0</v>
      </c>
      <c r="E38" s="41"/>
      <c r="F38" s="41"/>
      <c r="G38" s="41"/>
      <c r="H38" s="100" t="s">
        <v>25</v>
      </c>
    </row>
    <row r="39" spans="1:8" x14ac:dyDescent="0.25">
      <c r="A39" s="97"/>
      <c r="B39" s="42" t="s">
        <v>109</v>
      </c>
      <c r="C39" s="97"/>
      <c r="D39" s="44">
        <v>0</v>
      </c>
      <c r="E39" s="41"/>
      <c r="F39" s="41"/>
      <c r="G39" s="41"/>
      <c r="H39" s="100"/>
    </row>
    <row r="40" spans="1:8" x14ac:dyDescent="0.25">
      <c r="A40" s="97"/>
      <c r="B40" s="42" t="s">
        <v>110</v>
      </c>
      <c r="C40" s="97"/>
      <c r="D40" s="44">
        <v>0</v>
      </c>
      <c r="E40" s="41"/>
      <c r="F40" s="41"/>
      <c r="G40" s="41"/>
      <c r="H40" s="100"/>
    </row>
    <row r="41" spans="1:8" x14ac:dyDescent="0.25">
      <c r="A41" s="97"/>
      <c r="B41" s="42" t="s">
        <v>111</v>
      </c>
      <c r="C41" s="97"/>
      <c r="D41" s="44">
        <v>286.58887524852997</v>
      </c>
      <c r="E41" s="41"/>
      <c r="F41" s="41"/>
      <c r="G41" s="41"/>
      <c r="H41" s="100"/>
    </row>
    <row r="42" spans="1:8" ht="25.5" x14ac:dyDescent="0.25">
      <c r="A42" s="95" t="s">
        <v>91</v>
      </c>
      <c r="B42" s="96"/>
      <c r="C42" s="37"/>
      <c r="D42" s="43">
        <v>4027.9341176470998</v>
      </c>
      <c r="E42" s="41"/>
      <c r="F42" s="41"/>
      <c r="G42" s="41"/>
      <c r="H42" s="47"/>
    </row>
    <row r="43" spans="1:8" x14ac:dyDescent="0.25">
      <c r="A43" s="97" t="s">
        <v>119</v>
      </c>
      <c r="B43" s="42" t="s">
        <v>108</v>
      </c>
      <c r="C43" s="37"/>
      <c r="D43" s="43">
        <v>3779.9152941175998</v>
      </c>
      <c r="E43" s="41"/>
      <c r="F43" s="41"/>
      <c r="G43" s="41"/>
      <c r="H43" s="47"/>
    </row>
    <row r="44" spans="1:8" x14ac:dyDescent="0.25">
      <c r="A44" s="97"/>
      <c r="B44" s="42" t="s">
        <v>109</v>
      </c>
      <c r="C44" s="37"/>
      <c r="D44" s="43">
        <v>248.01882352941001</v>
      </c>
      <c r="E44" s="41"/>
      <c r="F44" s="41"/>
      <c r="G44" s="41"/>
      <c r="H44" s="47"/>
    </row>
    <row r="45" spans="1:8" x14ac:dyDescent="0.25">
      <c r="A45" s="97"/>
      <c r="B45" s="42" t="s">
        <v>110</v>
      </c>
      <c r="C45" s="37"/>
      <c r="D45" s="43">
        <v>0</v>
      </c>
      <c r="E45" s="41"/>
      <c r="F45" s="41"/>
      <c r="G45" s="41"/>
      <c r="H45" s="47"/>
    </row>
    <row r="46" spans="1:8" x14ac:dyDescent="0.25">
      <c r="A46" s="97"/>
      <c r="B46" s="42" t="s">
        <v>111</v>
      </c>
      <c r="C46" s="37"/>
      <c r="D46" s="43">
        <v>0</v>
      </c>
      <c r="E46" s="41"/>
      <c r="F46" s="41"/>
      <c r="G46" s="41"/>
      <c r="H46" s="47"/>
    </row>
    <row r="47" spans="1:8" x14ac:dyDescent="0.25">
      <c r="A47" s="98" t="s">
        <v>93</v>
      </c>
      <c r="B47" s="99"/>
      <c r="C47" s="97" t="s">
        <v>117</v>
      </c>
      <c r="D47" s="44">
        <v>4027.9341176470998</v>
      </c>
      <c r="E47" s="41">
        <v>9.6000000000000002E-2</v>
      </c>
      <c r="F47" s="41" t="s">
        <v>112</v>
      </c>
      <c r="G47" s="44">
        <v>41957.647058823997</v>
      </c>
      <c r="H47" s="47"/>
    </row>
    <row r="48" spans="1:8" x14ac:dyDescent="0.25">
      <c r="A48" s="101">
        <v>1</v>
      </c>
      <c r="B48" s="42" t="s">
        <v>108</v>
      </c>
      <c r="C48" s="97"/>
      <c r="D48" s="44">
        <v>3779.9152941175998</v>
      </c>
      <c r="E48" s="41"/>
      <c r="F48" s="41"/>
      <c r="G48" s="41"/>
      <c r="H48" s="100" t="s">
        <v>116</v>
      </c>
    </row>
    <row r="49" spans="1:8" x14ac:dyDescent="0.25">
      <c r="A49" s="97"/>
      <c r="B49" s="42" t="s">
        <v>109</v>
      </c>
      <c r="C49" s="97"/>
      <c r="D49" s="44">
        <v>248.01882352941001</v>
      </c>
      <c r="E49" s="41"/>
      <c r="F49" s="41"/>
      <c r="G49" s="41"/>
      <c r="H49" s="100"/>
    </row>
    <row r="50" spans="1:8" x14ac:dyDescent="0.25">
      <c r="A50" s="97"/>
      <c r="B50" s="42" t="s">
        <v>110</v>
      </c>
      <c r="C50" s="97"/>
      <c r="D50" s="44">
        <v>0</v>
      </c>
      <c r="E50" s="41"/>
      <c r="F50" s="41"/>
      <c r="G50" s="41"/>
      <c r="H50" s="100"/>
    </row>
    <row r="51" spans="1:8" x14ac:dyDescent="0.25">
      <c r="A51" s="97"/>
      <c r="B51" s="42" t="s">
        <v>111</v>
      </c>
      <c r="C51" s="97"/>
      <c r="D51" s="44">
        <v>0</v>
      </c>
      <c r="E51" s="41"/>
      <c r="F51" s="41"/>
      <c r="G51" s="41"/>
      <c r="H51" s="100"/>
    </row>
    <row r="52" spans="1:8" ht="25.5" x14ac:dyDescent="0.25">
      <c r="A52" s="95" t="s">
        <v>98</v>
      </c>
      <c r="B52" s="96"/>
      <c r="C52" s="37"/>
      <c r="D52" s="43">
        <v>378.54329513032002</v>
      </c>
      <c r="E52" s="41"/>
      <c r="F52" s="41"/>
      <c r="G52" s="41"/>
      <c r="H52" s="47"/>
    </row>
    <row r="53" spans="1:8" x14ac:dyDescent="0.25">
      <c r="A53" s="97" t="s">
        <v>120</v>
      </c>
      <c r="B53" s="42" t="s">
        <v>108</v>
      </c>
      <c r="C53" s="37"/>
      <c r="D53" s="43">
        <v>0</v>
      </c>
      <c r="E53" s="41"/>
      <c r="F53" s="41"/>
      <c r="G53" s="41"/>
      <c r="H53" s="47"/>
    </row>
    <row r="54" spans="1:8" x14ac:dyDescent="0.25">
      <c r="A54" s="97"/>
      <c r="B54" s="42" t="s">
        <v>109</v>
      </c>
      <c r="C54" s="37"/>
      <c r="D54" s="43">
        <v>0</v>
      </c>
      <c r="E54" s="41"/>
      <c r="F54" s="41"/>
      <c r="G54" s="41"/>
      <c r="H54" s="47"/>
    </row>
    <row r="55" spans="1:8" x14ac:dyDescent="0.25">
      <c r="A55" s="97"/>
      <c r="B55" s="42" t="s">
        <v>110</v>
      </c>
      <c r="C55" s="37"/>
      <c r="D55" s="43">
        <v>0</v>
      </c>
      <c r="E55" s="41"/>
      <c r="F55" s="41"/>
      <c r="G55" s="41"/>
      <c r="H55" s="47"/>
    </row>
    <row r="56" spans="1:8" x14ac:dyDescent="0.25">
      <c r="A56" s="97"/>
      <c r="B56" s="42" t="s">
        <v>111</v>
      </c>
      <c r="C56" s="37"/>
      <c r="D56" s="43">
        <v>378.54329513032002</v>
      </c>
      <c r="E56" s="41"/>
      <c r="F56" s="41"/>
      <c r="G56" s="41"/>
      <c r="H56" s="47"/>
    </row>
    <row r="57" spans="1:8" x14ac:dyDescent="0.25">
      <c r="A57" s="98" t="s">
        <v>98</v>
      </c>
      <c r="B57" s="99"/>
      <c r="C57" s="97" t="s">
        <v>117</v>
      </c>
      <c r="D57" s="44">
        <v>378.54329513032002</v>
      </c>
      <c r="E57" s="41">
        <v>9.6000000000000002E-2</v>
      </c>
      <c r="F57" s="41" t="s">
        <v>112</v>
      </c>
      <c r="G57" s="44">
        <v>3943.1593242741001</v>
      </c>
      <c r="H57" s="47"/>
    </row>
    <row r="58" spans="1:8" x14ac:dyDescent="0.25">
      <c r="A58" s="101">
        <v>1</v>
      </c>
      <c r="B58" s="42" t="s">
        <v>108</v>
      </c>
      <c r="C58" s="97"/>
      <c r="D58" s="44">
        <v>0</v>
      </c>
      <c r="E58" s="41"/>
      <c r="F58" s="41"/>
      <c r="G58" s="41"/>
      <c r="H58" s="100" t="s">
        <v>116</v>
      </c>
    </row>
    <row r="59" spans="1:8" x14ac:dyDescent="0.25">
      <c r="A59" s="97"/>
      <c r="B59" s="42" t="s">
        <v>109</v>
      </c>
      <c r="C59" s="97"/>
      <c r="D59" s="44">
        <v>0</v>
      </c>
      <c r="E59" s="41"/>
      <c r="F59" s="41"/>
      <c r="G59" s="41"/>
      <c r="H59" s="100"/>
    </row>
    <row r="60" spans="1:8" x14ac:dyDescent="0.25">
      <c r="A60" s="97"/>
      <c r="B60" s="42" t="s">
        <v>110</v>
      </c>
      <c r="C60" s="97"/>
      <c r="D60" s="44">
        <v>0</v>
      </c>
      <c r="E60" s="41"/>
      <c r="F60" s="41"/>
      <c r="G60" s="41"/>
      <c r="H60" s="100"/>
    </row>
    <row r="61" spans="1:8" x14ac:dyDescent="0.25">
      <c r="A61" s="97"/>
      <c r="B61" s="42" t="s">
        <v>111</v>
      </c>
      <c r="C61" s="97"/>
      <c r="D61" s="44">
        <v>378.54329513032002</v>
      </c>
      <c r="E61" s="41"/>
      <c r="F61" s="41"/>
      <c r="G61" s="41"/>
      <c r="H61" s="100"/>
    </row>
    <row r="62" spans="1:8" x14ac:dyDescent="0.25">
      <c r="A62" s="46"/>
      <c r="C62" s="46"/>
      <c r="D62" s="40"/>
      <c r="E62" s="40"/>
      <c r="F62" s="40"/>
      <c r="G62" s="40"/>
      <c r="H62" s="49"/>
    </row>
    <row r="64" spans="1:8" x14ac:dyDescent="0.25">
      <c r="A64" s="94" t="s">
        <v>121</v>
      </c>
      <c r="B64" s="94"/>
      <c r="C64" s="94"/>
      <c r="D64" s="94"/>
      <c r="E64" s="94"/>
      <c r="F64" s="94"/>
      <c r="G64" s="94"/>
      <c r="H64" s="94"/>
    </row>
    <row r="65" spans="1:8" x14ac:dyDescent="0.25">
      <c r="A65" s="94" t="s">
        <v>122</v>
      </c>
      <c r="B65" s="94"/>
      <c r="C65" s="94"/>
      <c r="D65" s="94"/>
      <c r="E65" s="94"/>
      <c r="F65" s="94"/>
      <c r="G65" s="94"/>
      <c r="H65" s="94"/>
    </row>
  </sheetData>
  <mergeCells count="37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64:H64"/>
    <mergeCell ref="A65:H65"/>
    <mergeCell ref="A52:B52"/>
    <mergeCell ref="A53:A56"/>
    <mergeCell ref="A57:B57"/>
    <mergeCell ref="H58:H61"/>
    <mergeCell ref="C57:C61"/>
    <mergeCell ref="A58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dcterms:created xsi:type="dcterms:W3CDTF">2021-08-10T06:39:51Z</dcterms:created>
  <dcterms:modified xsi:type="dcterms:W3CDTF">2025-10-24T08:33:08Z</dcterms:modified>
</cp:coreProperties>
</file>